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uß\Desktop\Coachingunterlagen\"/>
    </mc:Choice>
  </mc:AlternateContent>
  <bookViews>
    <workbookView xWindow="0" yWindow="0" windowWidth="19200" windowHeight="7050"/>
  </bookViews>
  <sheets>
    <sheet name="Tabelle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6" i="1" l="1"/>
  <c r="N66" i="1" s="1"/>
  <c r="O66" i="1"/>
  <c r="N55" i="1"/>
  <c r="J55" i="1"/>
  <c r="F55" i="1"/>
  <c r="B55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Q54" i="1" s="1"/>
  <c r="O53" i="1"/>
  <c r="O59" i="1" s="1"/>
  <c r="N53" i="1"/>
  <c r="N59" i="1" s="1"/>
  <c r="M53" i="1"/>
  <c r="M55" i="1" s="1"/>
  <c r="L53" i="1"/>
  <c r="L59" i="1" s="1"/>
  <c r="K53" i="1"/>
  <c r="K59" i="1" s="1"/>
  <c r="J53" i="1"/>
  <c r="J59" i="1" s="1"/>
  <c r="I53" i="1"/>
  <c r="I55" i="1" s="1"/>
  <c r="H53" i="1"/>
  <c r="H55" i="1" s="1"/>
  <c r="G53" i="1"/>
  <c r="G59" i="1" s="1"/>
  <c r="F53" i="1"/>
  <c r="F59" i="1" s="1"/>
  <c r="E53" i="1"/>
  <c r="E55" i="1" s="1"/>
  <c r="D53" i="1"/>
  <c r="D55" i="1" s="1"/>
  <c r="C53" i="1"/>
  <c r="C59" i="1" s="1"/>
  <c r="B53" i="1"/>
  <c r="B59" i="1" s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Q33" i="1"/>
  <c r="Q32" i="1"/>
  <c r="Q31" i="1"/>
  <c r="Q34" i="1" s="1"/>
  <c r="O28" i="1"/>
  <c r="O62" i="1" s="1"/>
  <c r="N28" i="1"/>
  <c r="M28" i="1"/>
  <c r="L28" i="1"/>
  <c r="K28" i="1"/>
  <c r="K62" i="1" s="1"/>
  <c r="J28" i="1"/>
  <c r="I28" i="1"/>
  <c r="H28" i="1"/>
  <c r="G28" i="1"/>
  <c r="G62" i="1" s="1"/>
  <c r="F28" i="1"/>
  <c r="E28" i="1"/>
  <c r="D28" i="1"/>
  <c r="C28" i="1"/>
  <c r="C62" i="1" s="1"/>
  <c r="B28" i="1"/>
  <c r="O26" i="1"/>
  <c r="N26" i="1"/>
  <c r="N57" i="1" s="1"/>
  <c r="N64" i="1" s="1"/>
  <c r="M26" i="1"/>
  <c r="M57" i="1" s="1"/>
  <c r="M64" i="1" s="1"/>
  <c r="L26" i="1"/>
  <c r="K26" i="1"/>
  <c r="J26" i="1"/>
  <c r="J57" i="1" s="1"/>
  <c r="J64" i="1" s="1"/>
  <c r="I26" i="1"/>
  <c r="I57" i="1" s="1"/>
  <c r="I64" i="1" s="1"/>
  <c r="H26" i="1"/>
  <c r="G26" i="1"/>
  <c r="F26" i="1"/>
  <c r="F57" i="1" s="1"/>
  <c r="F64" i="1" s="1"/>
  <c r="E26" i="1"/>
  <c r="E57" i="1" s="1"/>
  <c r="E64" i="1" s="1"/>
  <c r="D26" i="1"/>
  <c r="C26" i="1"/>
  <c r="B26" i="1"/>
  <c r="B57" i="1" s="1"/>
  <c r="Q25" i="1"/>
  <c r="Q24" i="1"/>
  <c r="Q23" i="1"/>
  <c r="Q22" i="1"/>
  <c r="Q21" i="1"/>
  <c r="Q20" i="1"/>
  <c r="Q26" i="1" s="1"/>
  <c r="Q19" i="1"/>
  <c r="Q28" i="1" s="1"/>
  <c r="B64" i="1" l="1"/>
  <c r="L62" i="1"/>
  <c r="M62" i="1"/>
  <c r="M68" i="1" s="1"/>
  <c r="D57" i="1"/>
  <c r="D64" i="1" s="1"/>
  <c r="H57" i="1"/>
  <c r="H64" i="1" s="1"/>
  <c r="L57" i="1"/>
  <c r="L64" i="1" s="1"/>
  <c r="B62" i="1"/>
  <c r="B68" i="1" s="1"/>
  <c r="B70" i="1" s="1"/>
  <c r="C16" i="1" s="1"/>
  <c r="C70" i="1" s="1"/>
  <c r="D16" i="1" s="1"/>
  <c r="D70" i="1" s="1"/>
  <c r="E16" i="1" s="1"/>
  <c r="E70" i="1" s="1"/>
  <c r="F16" i="1" s="1"/>
  <c r="F70" i="1" s="1"/>
  <c r="G16" i="1" s="1"/>
  <c r="F62" i="1"/>
  <c r="F68" i="1" s="1"/>
  <c r="J62" i="1"/>
  <c r="J68" i="1" s="1"/>
  <c r="N62" i="1"/>
  <c r="N68" i="1" s="1"/>
  <c r="Q53" i="1"/>
  <c r="H59" i="1"/>
  <c r="H62" i="1" s="1"/>
  <c r="H68" i="1" s="1"/>
  <c r="C55" i="1"/>
  <c r="C68" i="1" s="1"/>
  <c r="G55" i="1"/>
  <c r="K55" i="1"/>
  <c r="K57" i="1" s="1"/>
  <c r="K64" i="1" s="1"/>
  <c r="K68" i="1" s="1"/>
  <c r="O55" i="1"/>
  <c r="E59" i="1"/>
  <c r="E62" i="1" s="1"/>
  <c r="E68" i="1" s="1"/>
  <c r="I59" i="1"/>
  <c r="I62" i="1" s="1"/>
  <c r="I68" i="1" s="1"/>
  <c r="M59" i="1"/>
  <c r="C57" i="1"/>
  <c r="C64" i="1" s="1"/>
  <c r="O57" i="1"/>
  <c r="O64" i="1" s="1"/>
  <c r="O68" i="1" s="1"/>
  <c r="D59" i="1"/>
  <c r="D62" i="1" s="1"/>
  <c r="D68" i="1" s="1"/>
  <c r="L55" i="1"/>
  <c r="G57" i="1" l="1"/>
  <c r="L68" i="1"/>
  <c r="Q55" i="1"/>
  <c r="G64" i="1" l="1"/>
  <c r="G68" i="1" s="1"/>
  <c r="G70" i="1" s="1"/>
  <c r="H16" i="1" s="1"/>
  <c r="H70" i="1" s="1"/>
  <c r="I16" i="1" s="1"/>
  <c r="I70" i="1" s="1"/>
  <c r="J16" i="1" s="1"/>
  <c r="J70" i="1" s="1"/>
  <c r="K16" i="1" s="1"/>
  <c r="K70" i="1" s="1"/>
  <c r="L16" i="1" s="1"/>
  <c r="L70" i="1" s="1"/>
  <c r="M16" i="1" s="1"/>
  <c r="M70" i="1" s="1"/>
  <c r="Q57" i="1"/>
  <c r="Q64" i="1" s="1"/>
  <c r="Q59" i="1"/>
  <c r="Q62" i="1" s="1"/>
  <c r="Q68" i="1"/>
  <c r="Q70" i="1" l="1"/>
  <c r="N16" i="1"/>
  <c r="N70" i="1" s="1"/>
  <c r="O16" i="1" s="1"/>
  <c r="O70" i="1" s="1"/>
  <c r="Q16" i="1"/>
</calcChain>
</file>

<file path=xl/sharedStrings.xml><?xml version="1.0" encoding="utf-8"?>
<sst xmlns="http://schemas.openxmlformats.org/spreadsheetml/2006/main" count="77" uniqueCount="75">
  <si>
    <t>Firma X</t>
  </si>
  <si>
    <t>Liquiditätsplan</t>
  </si>
  <si>
    <t>Der Liquiditätsplan zeigt, ob das Unternehmen fähig ist, seine Zahlungsverpflichtungen fristgemäß zu erfüllen und weiterarbeiten zu können.</t>
  </si>
  <si>
    <t xml:space="preserve">Grundlagen hierfür sind der Kapitalbedarfsplan, die Umsatz-/Rentabilitätsplanung und die Berechnung der Lebenshaltungskosten. </t>
  </si>
  <si>
    <t>Im Liquiditätsplan erfolgt die fortlaufende Planung/Darstellung der konkreten Zahlungsströme: die zu erwartenden Einnahmen und Ausgaben werden den Monaten zugeordnet, in denen sie (voraussichtlich) anfallen.</t>
  </si>
  <si>
    <t>Diese Planung ist von größter Bedeutung: was nützt eine tolle Rentabilität, wenn zuerst anfallende Kosten nicht durch eine entsprechende Finanzierung gedeckt sind?</t>
  </si>
  <si>
    <t>Bei Zahlungsunfähigkeit müssen Sie Insolvenz anmelden und das Unternehmen schließen!</t>
  </si>
  <si>
    <r>
      <rPr>
        <b/>
        <sz val="9"/>
        <rFont val="Arial"/>
        <family val="2"/>
      </rPr>
      <t>Hinweise:</t>
    </r>
    <r>
      <rPr>
        <sz val="9"/>
        <rFont val="Arial"/>
        <family val="2"/>
      </rPr>
      <t xml:space="preserve">
Im Gegensatz zur Umsatz- und Rentabilitätsplanung sind im Liquiditätsplan regelmäßig die Bruttobeträge, also auch die anfallende Umsatzsteuer zu berücksichtigen.</t>
    </r>
  </si>
  <si>
    <t>In der Mustervorlage wird die Umsatzsteuerthematik (Zahllast oder Erstattung) über entsprechende Rechengrößen behandelt und als liquiditätswirksam berücksichtigt.</t>
  </si>
  <si>
    <t>Öffentliche Förderdarlehen finanzieren i.d.R. nur die Nettoinvestition. Hier ist darauf zu achten, dass die anfallende Steuer für einen gewissen Zeitraum zwischenfinanziert werden muss!</t>
  </si>
  <si>
    <t xml:space="preserve">Der "rechnerische" Abschreibungsbetrag wird in der Liquiditätsplanung nicht berücksichtigt, dafür wird der Tilgungsbetrag aufgenommen: dies entspricht dem tatsächlichen Geldfluss. </t>
  </si>
  <si>
    <t>Beträge in €</t>
  </si>
  <si>
    <t>Jahr 1</t>
  </si>
  <si>
    <t>Jahr 2</t>
  </si>
  <si>
    <t>Jahr 3</t>
  </si>
  <si>
    <t>Sum Jahr 1</t>
  </si>
  <si>
    <t>Jan</t>
  </si>
  <si>
    <t>Feb.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</si>
  <si>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</si>
  <si>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</si>
  <si>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</si>
  <si>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</si>
  <si>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</si>
  <si>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</si>
  <si>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</si>
  <si>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</si>
  <si>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</si>
  <si>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</si>
  <si>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12 Monate …</t>
  </si>
  <si>
    <t>Übertrag Liquiditäts-Endbestand Vormonat</t>
  </si>
  <si>
    <t>Einzahlungen (brutto) aus</t>
  </si>
  <si>
    <r>
      <t xml:space="preserve">Forderungen aus Leistung DE </t>
    </r>
    <r>
      <rPr>
        <b/>
        <sz val="8"/>
        <rFont val="Arial"/>
        <family val="2"/>
      </rPr>
      <t xml:space="preserve"> (UmSt 19%)</t>
    </r>
  </si>
  <si>
    <r>
      <t xml:space="preserve">Forderungen aus Leistung nicht EU </t>
    </r>
    <r>
      <rPr>
        <b/>
        <sz val="8"/>
        <rFont val="Arial"/>
        <family val="2"/>
      </rPr>
      <t>(UmSt-frei)</t>
    </r>
  </si>
  <si>
    <t>Barverkäufe</t>
  </si>
  <si>
    <t>erwartete Kundenanzahlungen</t>
  </si>
  <si>
    <t>Eigenkapital-Einlagen</t>
  </si>
  <si>
    <t>Kreditauszahlung</t>
  </si>
  <si>
    <t>sonstige Einnahmen
(z.B. Gründungszuschuss)</t>
  </si>
  <si>
    <t>Summe Liquiditätszugang</t>
  </si>
  <si>
    <t>Rechengröße:
vereinnahmte Umsatzsteuer (Mehrwertsteuer)</t>
  </si>
  <si>
    <t>ç</t>
  </si>
  <si>
    <t>Auszahlungen für Investitionen</t>
  </si>
  <si>
    <t>Grundstück/Gebäude/Umbaumaßnahmen</t>
  </si>
  <si>
    <t>Anschaffung Maschinen/Geräte</t>
  </si>
  <si>
    <t>Büroausstattung, PCs, Firmenfahrzeug</t>
  </si>
  <si>
    <t>Summe Investitionsausgaben</t>
  </si>
  <si>
    <t>Auszahlungen für betriebliche Kosten</t>
  </si>
  <si>
    <t>Ware, Material, Roh-/Hilfs-/Betriebsstoffe</t>
  </si>
  <si>
    <t>Personalkosten</t>
  </si>
  <si>
    <t>Fremdleistungen</t>
  </si>
  <si>
    <t>Miete einschl. Nebenkosten</t>
  </si>
  <si>
    <t>Leasing Maschinen</t>
  </si>
  <si>
    <t>Reparaturen, Wartung</t>
  </si>
  <si>
    <t>KFZ-Kosten: Leasing, Steuern, Versicherung</t>
  </si>
  <si>
    <t>KFZ-Kosten: Benzin, Instandhaltung, Pflege</t>
  </si>
  <si>
    <t>Sonstige Reisekosten</t>
  </si>
  <si>
    <t>Betriebl. Versicherungen / Beiträge</t>
  </si>
  <si>
    <t>Telefon/Fax/Internet/Handy/Porto</t>
  </si>
  <si>
    <t>Werbekosten, Internet, Messen, Bewirtung</t>
  </si>
  <si>
    <t>Buchführungs- und Steuerberatungskosten</t>
  </si>
  <si>
    <t>Rechtsanwalts- und Beratungskosten</t>
  </si>
  <si>
    <t>Sonstige Kosten (z.B. Gebühren, Abgaben)</t>
  </si>
  <si>
    <t>Anzahlungen an Lieferanten</t>
  </si>
  <si>
    <t>Zinsen für Darlehen und Kontokorrentkredite</t>
  </si>
  <si>
    <t>Tilgungsraten Darlehen</t>
  </si>
  <si>
    <t>Summe betriebliche Kosten</t>
  </si>
  <si>
    <t>Differenz Einnahmen - Kosten</t>
  </si>
  <si>
    <t>Rechengröße:
gezahlte Umsatzsteuer (Vorsteuer)</t>
  </si>
  <si>
    <t>Betriebliche Steuern</t>
  </si>
  <si>
    <t xml:space="preserve">   Umsatzsteuer (Zahllast oder Erstattung)</t>
  </si>
  <si>
    <t>Freibetrag bei GewSt für Personengesellschaften 24.500€</t>
  </si>
  <si>
    <r>
      <t xml:space="preserve">   Steuern ( GewSt </t>
    </r>
    <r>
      <rPr>
        <b/>
        <i/>
        <sz val="8"/>
        <rFont val="Arial"/>
        <family val="2"/>
      </rPr>
      <t>3,5%)</t>
    </r>
  </si>
  <si>
    <t>Kapitalentnahmen
(z.B. Privatentnahmen resp. Lebenshaltungskosten)</t>
  </si>
  <si>
    <t>Summe Liquiditätsabgang</t>
  </si>
  <si>
    <r>
      <t xml:space="preserve">Liquiditätssaldo (Endbestand Monat)
</t>
    </r>
    <r>
      <rPr>
        <sz val="8"/>
        <rFont val="Arial"/>
        <family val="2"/>
      </rPr>
      <t>(Vormonat plus Liqu.Zugang minus Liqu.Abgang)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</si>
</sst>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#,##0\ [$€-1]"/>
    <numFmt numFmtId="165" formatCode="_-* #,##0.00\ [$€-407]_-;\-* #,##0.00\ [$€-407]_-;_-* &quot;-&quot;??\ [$€-407]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theme="1" tint="0.34998626667073579"/>
      <name val="Arial"/>
      <family val="2"/>
    </font>
    <font>
      <sz val="8"/>
      <color theme="4"/>
      <name val="Arial"/>
      <family val="2"/>
    </font>
    <font>
      <i/>
      <sz val="8"/>
      <color theme="4"/>
      <name val="Arial"/>
      <family val="2"/>
    </font>
    <font>
      <b/>
      <i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3">
    <xf numFmtId="0" fontId="0" fillId="0" borderId="0" xfId="0"/>
    <xf numFmtId="49" fontId="2" fillId="0" borderId="0" xfId="0" applyNumberFormat="1" applyFont="1" applyProtection="1">
      <protection hidden="1"/>
    </xf>
    <xf numFmtId="0" fontId="0" fillId="0" borderId="0" xfId="0" applyAlignment="1"/>
    <xf numFmtId="0" fontId="0" fillId="0" borderId="0" xfId="0" applyProtection="1">
      <protection hidden="1"/>
    </xf>
    <xf numFmtId="0" fontId="4" fillId="0" borderId="0" xfId="2" applyFont="1"/>
    <xf numFmtId="0" fontId="5" fillId="0" borderId="0" xfId="2" applyFont="1"/>
    <xf numFmtId="0" fontId="5" fillId="0" borderId="0" xfId="0" applyFont="1" applyAlignment="1"/>
    <xf numFmtId="0" fontId="5" fillId="0" borderId="0" xfId="0" applyFont="1" applyProtection="1">
      <protection hidden="1"/>
    </xf>
    <xf numFmtId="0" fontId="6" fillId="0" borderId="0" xfId="2" applyFont="1"/>
    <xf numFmtId="0" fontId="5" fillId="0" borderId="0" xfId="2" applyFont="1" applyAlignment="1">
      <alignment horizontal="left" vertical="top" wrapText="1"/>
    </xf>
    <xf numFmtId="49" fontId="5" fillId="0" borderId="0" xfId="0" applyNumberFormat="1" applyFont="1" applyProtection="1">
      <protection hidden="1"/>
    </xf>
    <xf numFmtId="0" fontId="5" fillId="0" borderId="0" xfId="0" applyFont="1" applyBorder="1" applyProtection="1">
      <protection hidden="1"/>
    </xf>
    <xf numFmtId="49" fontId="7" fillId="0" borderId="0" xfId="0" applyNumberFormat="1" applyFont="1" applyAlignme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49" fontId="9" fillId="2" borderId="1" xfId="0" applyNumberFormat="1" applyFont="1" applyFill="1" applyBorder="1" applyAlignment="1" applyProtection="1">
      <alignment horizontal="left" indent="1"/>
      <protection hidden="1"/>
    </xf>
    <xf numFmtId="0" fontId="9" fillId="2" borderId="2" xfId="0" applyFont="1" applyFill="1" applyBorder="1" applyAlignment="1" applyProtection="1">
      <alignment horizontal="centerContinuous"/>
      <protection hidden="1"/>
    </xf>
    <xf numFmtId="0" fontId="10" fillId="2" borderId="3" xfId="0" applyFont="1" applyFill="1" applyBorder="1" applyAlignment="1" applyProtection="1">
      <alignment horizontal="centerContinuous"/>
      <protection hidden="1"/>
    </xf>
    <xf numFmtId="0" fontId="10" fillId="2" borderId="4" xfId="0" applyFont="1" applyFill="1" applyBorder="1" applyAlignment="1" applyProtection="1">
      <alignment horizontal="centerContinuous"/>
      <protection hidden="1"/>
    </xf>
    <xf numFmtId="0" fontId="9" fillId="2" borderId="4" xfId="0" applyFont="1" applyFill="1" applyBorder="1" applyAlignment="1" applyProtection="1">
      <alignment horizontal="center"/>
      <protection hidden="1"/>
    </xf>
    <xf numFmtId="164" fontId="10" fillId="3" borderId="5" xfId="0" applyNumberFormat="1" applyFont="1" applyFill="1" applyBorder="1" applyProtection="1">
      <protection hidden="1"/>
    </xf>
    <xf numFmtId="0" fontId="8" fillId="4" borderId="6" xfId="0" applyFont="1" applyFill="1" applyBorder="1" applyAlignment="1" applyProtection="1">
      <alignment horizontal="center"/>
      <protection hidden="1"/>
    </xf>
    <xf numFmtId="0" fontId="8" fillId="4" borderId="7" xfId="0" applyFont="1" applyFill="1" applyBorder="1" applyAlignment="1" applyProtection="1">
      <alignment horizontal="center"/>
      <protection hidden="1"/>
    </xf>
    <xf numFmtId="0" fontId="8" fillId="4" borderId="8" xfId="0" applyFont="1" applyFill="1" applyBorder="1" applyAlignment="1" applyProtection="1">
      <alignment horizontal="center"/>
      <protection hidden="1"/>
    </xf>
    <xf numFmtId="0" fontId="8" fillId="4" borderId="9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Protection="1">
      <protection hidden="1"/>
    </xf>
    <xf numFmtId="0" fontId="10" fillId="5" borderId="10" xfId="0" applyFont="1" applyFill="1" applyBorder="1" applyAlignment="1" applyProtection="1">
      <alignment horizontal="left"/>
      <protection hidden="1"/>
    </xf>
    <xf numFmtId="165" fontId="10" fillId="5" borderId="11" xfId="0" applyNumberFormat="1" applyFont="1" applyFill="1" applyBorder="1" applyProtection="1">
      <protection hidden="1"/>
    </xf>
    <xf numFmtId="0" fontId="8" fillId="0" borderId="0" xfId="0" applyFont="1" applyProtection="1">
      <protection hidden="1"/>
    </xf>
    <xf numFmtId="49" fontId="11" fillId="0" borderId="0" xfId="0" applyNumberFormat="1" applyFont="1" applyFill="1" applyBorder="1" applyAlignment="1" applyProtection="1">
      <alignment horizontal="left" vertical="center" indent="1"/>
      <protection hidden="1"/>
    </xf>
    <xf numFmtId="164" fontId="11" fillId="0" borderId="0" xfId="0" applyNumberFormat="1" applyFont="1" applyFill="1" applyBorder="1" applyProtection="1">
      <protection hidden="1"/>
    </xf>
    <xf numFmtId="164" fontId="10" fillId="3" borderId="12" xfId="0" applyNumberFormat="1" applyFont="1" applyFill="1" applyBorder="1" applyProtection="1">
      <protection hidden="1"/>
    </xf>
    <xf numFmtId="164" fontId="10" fillId="3" borderId="13" xfId="0" applyNumberFormat="1" applyFont="1" applyFill="1" applyBorder="1" applyProtection="1">
      <protection hidden="1"/>
    </xf>
    <xf numFmtId="164" fontId="10" fillId="3" borderId="14" xfId="0" applyNumberFormat="1" applyFont="1" applyFill="1" applyBorder="1" applyProtection="1">
      <protection hidden="1"/>
    </xf>
    <xf numFmtId="164" fontId="10" fillId="3" borderId="15" xfId="0" applyNumberFormat="1" applyFont="1" applyFill="1" applyBorder="1" applyProtection="1">
      <protection hidden="1"/>
    </xf>
    <xf numFmtId="0" fontId="8" fillId="0" borderId="16" xfId="0" applyNumberFormat="1" applyFont="1" applyFill="1" applyBorder="1" applyAlignment="1" applyProtection="1">
      <alignment horizontal="left" vertical="center" wrapText="1" indent="1"/>
      <protection hidden="1"/>
    </xf>
    <xf numFmtId="165" fontId="8" fillId="0" borderId="6" xfId="0" applyNumberFormat="1" applyFont="1" applyFill="1" applyBorder="1" applyProtection="1">
      <protection locked="0"/>
    </xf>
    <xf numFmtId="165" fontId="8" fillId="0" borderId="9" xfId="0" applyNumberFormat="1" applyFont="1" applyFill="1" applyBorder="1" applyProtection="1">
      <protection locked="0"/>
    </xf>
    <xf numFmtId="0" fontId="8" fillId="0" borderId="16" xfId="0" applyNumberFormat="1" applyFont="1" applyFill="1" applyBorder="1" applyAlignment="1" applyProtection="1">
      <alignment horizontal="left" vertical="center" indent="1"/>
      <protection hidden="1"/>
    </xf>
    <xf numFmtId="165" fontId="8" fillId="0" borderId="7" xfId="0" applyNumberFormat="1" applyFont="1" applyFill="1" applyBorder="1" applyProtection="1">
      <protection locked="0"/>
    </xf>
    <xf numFmtId="49" fontId="8" fillId="0" borderId="17" xfId="0" applyNumberFormat="1" applyFont="1" applyFill="1" applyBorder="1" applyAlignment="1" applyProtection="1">
      <alignment horizontal="left" vertical="center" wrapText="1" indent="1"/>
      <protection hidden="1"/>
    </xf>
    <xf numFmtId="165" fontId="8" fillId="0" borderId="18" xfId="0" applyNumberFormat="1" applyFont="1" applyFill="1" applyBorder="1" applyProtection="1">
      <protection locked="0"/>
    </xf>
    <xf numFmtId="165" fontId="8" fillId="0" borderId="19" xfId="0" applyNumberFormat="1" applyFont="1" applyFill="1" applyBorder="1" applyProtection="1">
      <protection locked="0"/>
    </xf>
    <xf numFmtId="165" fontId="8" fillId="0" borderId="20" xfId="0" applyNumberFormat="1" applyFont="1" applyFill="1" applyBorder="1" applyProtection="1">
      <protection locked="0"/>
    </xf>
    <xf numFmtId="49" fontId="10" fillId="5" borderId="12" xfId="0" applyNumberFormat="1" applyFont="1" applyFill="1" applyBorder="1" applyAlignment="1" applyProtection="1">
      <alignment horizontal="left" vertical="center" indent="1"/>
      <protection hidden="1"/>
    </xf>
    <xf numFmtId="165" fontId="10" fillId="5" borderId="21" xfId="0" applyNumberFormat="1" applyFont="1" applyFill="1" applyBorder="1" applyProtection="1">
      <protection hidden="1"/>
    </xf>
    <xf numFmtId="49" fontId="10" fillId="0" borderId="0" xfId="0" applyNumberFormat="1" applyFont="1" applyFill="1" applyBorder="1" applyAlignment="1" applyProtection="1">
      <alignment horizontal="left" vertical="center" indent="1"/>
      <protection hidden="1"/>
    </xf>
    <xf numFmtId="3" fontId="10" fillId="0" borderId="0" xfId="0" applyNumberFormat="1" applyFont="1" applyFill="1" applyBorder="1" applyProtection="1">
      <protection hidden="1"/>
    </xf>
    <xf numFmtId="49" fontId="12" fillId="6" borderId="8" xfId="0" applyNumberFormat="1" applyFont="1" applyFill="1" applyBorder="1" applyAlignment="1" applyProtection="1">
      <alignment horizontal="left" vertical="center" wrapText="1" indent="1"/>
      <protection hidden="1"/>
    </xf>
    <xf numFmtId="165" fontId="12" fillId="6" borderId="8" xfId="0" applyNumberFormat="1" applyFont="1" applyFill="1" applyBorder="1" applyProtection="1">
      <protection hidden="1"/>
    </xf>
    <xf numFmtId="3" fontId="10" fillId="3" borderId="13" xfId="0" applyNumberFormat="1" applyFont="1" applyFill="1" applyBorder="1" applyProtection="1">
      <protection hidden="1"/>
    </xf>
    <xf numFmtId="3" fontId="10" fillId="3" borderId="14" xfId="0" applyNumberFormat="1" applyFont="1" applyFill="1" applyBorder="1" applyProtection="1">
      <protection hidden="1"/>
    </xf>
    <xf numFmtId="3" fontId="10" fillId="3" borderId="15" xfId="0" applyNumberFormat="1" applyFont="1" applyFill="1" applyBorder="1" applyProtection="1">
      <protection hidden="1"/>
    </xf>
    <xf numFmtId="49" fontId="8" fillId="0" borderId="0" xfId="0" applyNumberFormat="1" applyFont="1" applyFill="1" applyBorder="1" applyAlignment="1" applyProtection="1">
      <alignment horizontal="left" vertical="center" indent="1"/>
      <protection hidden="1"/>
    </xf>
    <xf numFmtId="165" fontId="8" fillId="0" borderId="22" xfId="0" applyNumberFormat="1" applyFont="1" applyFill="1" applyBorder="1" applyProtection="1">
      <protection locked="0"/>
    </xf>
    <xf numFmtId="165" fontId="8" fillId="0" borderId="23" xfId="0" applyNumberFormat="1" applyFont="1" applyFill="1" applyBorder="1" applyProtection="1">
      <protection locked="0"/>
    </xf>
    <xf numFmtId="165" fontId="8" fillId="0" borderId="24" xfId="0" applyNumberFormat="1" applyFont="1" applyFill="1" applyBorder="1" applyProtection="1">
      <protection locked="0"/>
    </xf>
    <xf numFmtId="3" fontId="10" fillId="3" borderId="25" xfId="0" applyNumberFormat="1" applyFont="1" applyFill="1" applyBorder="1" applyProtection="1">
      <protection hidden="1"/>
    </xf>
    <xf numFmtId="3" fontId="10" fillId="3" borderId="11" xfId="0" applyNumberFormat="1" applyFont="1" applyFill="1" applyBorder="1" applyProtection="1">
      <protection hidden="1"/>
    </xf>
    <xf numFmtId="164" fontId="8" fillId="0" borderId="6" xfId="0" applyNumberFormat="1" applyFont="1" applyFill="1" applyBorder="1" applyProtection="1">
      <protection locked="0"/>
    </xf>
    <xf numFmtId="49" fontId="8" fillId="0" borderId="16" xfId="0" quotePrefix="1" applyNumberFormat="1" applyFont="1" applyFill="1" applyBorder="1" applyAlignment="1" applyProtection="1">
      <alignment horizontal="left" vertical="center" indent="1"/>
      <protection hidden="1"/>
    </xf>
    <xf numFmtId="165" fontId="8" fillId="7" borderId="9" xfId="0" applyNumberFormat="1" applyFont="1" applyFill="1" applyBorder="1" applyProtection="1">
      <protection locked="0"/>
    </xf>
    <xf numFmtId="0" fontId="8" fillId="0" borderId="17" xfId="0" applyNumberFormat="1" applyFont="1" applyFill="1" applyBorder="1" applyAlignment="1" applyProtection="1">
      <alignment horizontal="left" vertical="center" indent="1"/>
      <protection hidden="1"/>
    </xf>
    <xf numFmtId="165" fontId="8" fillId="0" borderId="26" xfId="0" applyNumberFormat="1" applyFont="1" applyFill="1" applyBorder="1" applyProtection="1">
      <protection locked="0"/>
    </xf>
    <xf numFmtId="0" fontId="8" fillId="5" borderId="10" xfId="0" applyNumberFormat="1" applyFont="1" applyFill="1" applyBorder="1" applyAlignment="1" applyProtection="1">
      <alignment horizontal="left" vertical="center" indent="1"/>
      <protection hidden="1"/>
    </xf>
    <xf numFmtId="165" fontId="8" fillId="5" borderId="10" xfId="0" applyNumberFormat="1" applyFont="1" applyFill="1" applyBorder="1" applyProtection="1">
      <protection locked="0"/>
    </xf>
    <xf numFmtId="0" fontId="8" fillId="0" borderId="0" xfId="0" applyNumberFormat="1" applyFont="1" applyFill="1" applyBorder="1" applyAlignment="1" applyProtection="1">
      <alignment horizontal="left" vertical="center" indent="1"/>
      <protection hidden="1"/>
    </xf>
    <xf numFmtId="165" fontId="8" fillId="0" borderId="0" xfId="0" applyNumberFormat="1" applyFont="1" applyFill="1" applyBorder="1" applyProtection="1">
      <protection locked="0"/>
    </xf>
    <xf numFmtId="0" fontId="8" fillId="0" borderId="0" xfId="0" applyFont="1" applyFill="1" applyProtection="1">
      <protection hidden="1"/>
    </xf>
    <xf numFmtId="0" fontId="8" fillId="5" borderId="0" xfId="0" applyNumberFormat="1" applyFont="1" applyFill="1" applyBorder="1" applyAlignment="1" applyProtection="1">
      <alignment horizontal="left" vertical="center" indent="1"/>
      <protection hidden="1"/>
    </xf>
    <xf numFmtId="49" fontId="8" fillId="0" borderId="27" xfId="0" applyNumberFormat="1" applyFont="1" applyFill="1" applyBorder="1" applyAlignment="1" applyProtection="1">
      <alignment vertical="center" wrapText="1"/>
      <protection hidden="1"/>
    </xf>
    <xf numFmtId="49" fontId="13" fillId="0" borderId="27" xfId="0" applyNumberFormat="1" applyFont="1" applyFill="1" applyBorder="1" applyAlignment="1" applyProtection="1">
      <alignment vertical="center" wrapText="1"/>
      <protection hidden="1"/>
    </xf>
    <xf numFmtId="165" fontId="13" fillId="0" borderId="6" xfId="0" applyNumberFormat="1" applyFont="1" applyFill="1" applyBorder="1" applyProtection="1">
      <protection locked="0"/>
    </xf>
    <xf numFmtId="0" fontId="13" fillId="0" borderId="0" xfId="0" applyFont="1" applyFill="1" applyProtection="1">
      <protection hidden="1"/>
    </xf>
    <xf numFmtId="165" fontId="14" fillId="0" borderId="6" xfId="0" applyNumberFormat="1" applyFont="1" applyFill="1" applyBorder="1" applyProtection="1">
      <protection locked="0"/>
    </xf>
    <xf numFmtId="0" fontId="8" fillId="0" borderId="16" xfId="0" applyNumberFormat="1" applyFont="1" applyFill="1" applyBorder="1" applyAlignment="1" applyProtection="1">
      <alignment horizontal="left" vertical="center"/>
      <protection hidden="1"/>
    </xf>
    <xf numFmtId="49" fontId="8" fillId="8" borderId="8" xfId="0" applyNumberFormat="1" applyFont="1" applyFill="1" applyBorder="1" applyAlignment="1" applyProtection="1">
      <alignment horizontal="left" vertical="center" wrapText="1" indent="1"/>
      <protection hidden="1"/>
    </xf>
    <xf numFmtId="165" fontId="8" fillId="8" borderId="8" xfId="1" applyNumberFormat="1" applyFont="1" applyFill="1" applyBorder="1" applyProtection="1">
      <protection hidden="1"/>
    </xf>
    <xf numFmtId="0" fontId="0" fillId="0" borderId="0" xfId="0" applyFill="1" applyProtection="1">
      <protection hidden="1"/>
    </xf>
    <xf numFmtId="49" fontId="10" fillId="5" borderId="10" xfId="0" applyNumberFormat="1" applyFont="1" applyFill="1" applyBorder="1" applyAlignment="1" applyProtection="1">
      <alignment horizontal="left" vertical="center"/>
      <protection hidden="1"/>
    </xf>
    <xf numFmtId="165" fontId="10" fillId="5" borderId="10" xfId="1" applyNumberFormat="1" applyFont="1" applyFill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49" fontId="10" fillId="9" borderId="28" xfId="0" applyNumberFormat="1" applyFont="1" applyFill="1" applyBorder="1" applyAlignment="1" applyProtection="1">
      <alignment horizontal="left" vertical="center" wrapText="1" indent="1"/>
      <protection hidden="1"/>
    </xf>
    <xf numFmtId="165" fontId="10" fillId="9" borderId="28" xfId="0" applyNumberFormat="1" applyFont="1" applyFill="1" applyBorder="1" applyAlignment="1" applyProtection="1">
      <alignment horizontal="right" vertical="center" indent="1"/>
      <protection hidden="1"/>
    </xf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ST%20Businessplan%20Finanzteil_neut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plan-Finanzteil"/>
      <sheetName val="Kapitalbedarf"/>
      <sheetName val="Lebenshaltung"/>
      <sheetName val="Umsatz-Rentabilität J1-Monat"/>
      <sheetName val="Annahmen URP"/>
      <sheetName val="Umsatz-Rentabilität 3J"/>
      <sheetName val="Liquiditätsplan I-III"/>
    </sheetNames>
    <sheetDataSet>
      <sheetData sheetId="0"/>
      <sheetData sheetId="1">
        <row r="36">
          <cell r="G36">
            <v>0</v>
          </cell>
        </row>
        <row r="39">
          <cell r="G39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topLeftCell="A61" workbookViewId="0">
      <selection activeCell="A4" sqref="A4"/>
    </sheetView>
  </sheetViews>
  <sheetFormatPr baseColWidth="10" defaultRowHeight="14.5" x14ac:dyDescent="0.35"/>
  <cols>
    <col min="1" max="1" width="21" customWidth="1"/>
  </cols>
  <sheetData>
    <row r="1" spans="1:17" ht="20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</row>
    <row r="2" spans="1:17" ht="20" x14ac:dyDescent="0.4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3"/>
    </row>
    <row r="3" spans="1:17" x14ac:dyDescent="0.3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  <c r="Q3" s="7"/>
    </row>
    <row r="4" spans="1:17" x14ac:dyDescent="0.35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</row>
    <row r="5" spans="1:17" x14ac:dyDescent="0.35">
      <c r="A5" s="7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7"/>
    </row>
    <row r="6" spans="1:17" x14ac:dyDescent="0.35">
      <c r="A6" s="7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  <c r="Q6" s="7"/>
    </row>
    <row r="7" spans="1:17" x14ac:dyDescent="0.35">
      <c r="A7" s="8" t="s">
        <v>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7"/>
      <c r="Q7" s="7"/>
    </row>
    <row r="8" spans="1:17" x14ac:dyDescent="0.35">
      <c r="A8" s="8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7"/>
      <c r="Q8" s="7"/>
    </row>
    <row r="9" spans="1:17" x14ac:dyDescent="0.3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6"/>
      <c r="N9" s="6"/>
      <c r="O9" s="6"/>
      <c r="P9" s="7"/>
      <c r="Q9" s="7"/>
    </row>
    <row r="10" spans="1:17" x14ac:dyDescent="0.35">
      <c r="A10" s="10" t="s">
        <v>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35">
      <c r="A11" s="7" t="s">
        <v>9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7"/>
      <c r="Q11" s="7"/>
    </row>
    <row r="12" spans="1:17" x14ac:dyDescent="0.35">
      <c r="A12" s="11" t="s">
        <v>10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  <c r="Q12" s="7"/>
    </row>
    <row r="13" spans="1:17" ht="15" thickBot="1" x14ac:dyDescent="0.4">
      <c r="A13" s="1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13"/>
      <c r="Q13" s="13"/>
    </row>
    <row r="14" spans="1:17" x14ac:dyDescent="0.35">
      <c r="A14" s="14" t="s">
        <v>11</v>
      </c>
      <c r="B14" s="15" t="s">
        <v>12</v>
      </c>
      <c r="C14" s="16"/>
      <c r="D14" s="16"/>
      <c r="E14" s="16"/>
      <c r="F14" s="17"/>
      <c r="G14" s="16"/>
      <c r="H14" s="16"/>
      <c r="I14" s="16"/>
      <c r="J14" s="16"/>
      <c r="K14" s="16"/>
      <c r="L14" s="16"/>
      <c r="M14" s="17"/>
      <c r="N14" s="18" t="s">
        <v>13</v>
      </c>
      <c r="O14" s="18" t="s">
        <v>14</v>
      </c>
      <c r="P14" s="13"/>
      <c r="Q14" s="18" t="s">
        <v>15</v>
      </c>
    </row>
    <row r="15" spans="1:17" ht="15" thickBot="1" x14ac:dyDescent="0.4">
      <c r="A15" s="19"/>
      <c r="B15" s="20" t="s">
        <v>16</v>
      </c>
      <c r="C15" s="21" t="s">
        <v>17</v>
      </c>
      <c r="D15" s="22" t="s">
        <v>18</v>
      </c>
      <c r="E15" s="21" t="s">
        <v>19</v>
      </c>
      <c r="F15" s="22" t="s">
        <v>20</v>
      </c>
      <c r="G15" s="21" t="s">
        <v>21</v>
      </c>
      <c r="H15" s="22" t="s">
        <v>22</v>
      </c>
      <c r="I15" s="21" t="s">
        <v>23</v>
      </c>
      <c r="J15" s="21" t="s">
        <v>24</v>
      </c>
      <c r="K15" s="22" t="s">
        <v>25</v>
      </c>
      <c r="L15" s="21" t="s">
        <v>26</v>
      </c>
      <c r="M15" s="23" t="s">
        <v>27</v>
      </c>
      <c r="N15" s="23" t="s">
        <v>28</v>
      </c>
      <c r="O15" s="23" t="s">
        <v>28</v>
      </c>
      <c r="P15" s="24"/>
      <c r="Q15" s="23" t="s">
        <v>28</v>
      </c>
    </row>
    <row r="16" spans="1:17" ht="15" thickBot="1" x14ac:dyDescent="0.4">
      <c r="A16" s="25" t="s">
        <v>29</v>
      </c>
      <c r="B16" s="26"/>
      <c r="C16" s="26">
        <f t="shared" ref="C16:O16" si="0">B70</f>
        <v>72.708450000000084</v>
      </c>
      <c r="D16" s="26">
        <f t="shared" si="0"/>
        <v>1057.9169000000002</v>
      </c>
      <c r="E16" s="26">
        <f t="shared" si="0"/>
        <v>2043.1253500000003</v>
      </c>
      <c r="F16" s="26">
        <f t="shared" si="0"/>
        <v>3687.0838000000003</v>
      </c>
      <c r="G16" s="26">
        <f t="shared" si="0"/>
        <v>5813.5422500000004</v>
      </c>
      <c r="H16" s="26">
        <f t="shared" si="0"/>
        <v>7940.0007000000005</v>
      </c>
      <c r="I16" s="26">
        <f t="shared" si="0"/>
        <v>7543.4591500000006</v>
      </c>
      <c r="J16" s="26">
        <f t="shared" si="0"/>
        <v>7146.9176000000007</v>
      </c>
      <c r="K16" s="26">
        <f t="shared" si="0"/>
        <v>7137.8760500000008</v>
      </c>
      <c r="L16" s="26">
        <f t="shared" si="0"/>
        <v>7128.8345000000008</v>
      </c>
      <c r="M16" s="26">
        <f t="shared" si="0"/>
        <v>7197.2929500000009</v>
      </c>
      <c r="N16" s="26">
        <f t="shared" si="0"/>
        <v>7265.751400000001</v>
      </c>
      <c r="O16" s="26">
        <f t="shared" si="0"/>
        <v>9214.251400000001</v>
      </c>
      <c r="P16" s="27"/>
      <c r="Q16" s="26">
        <f>M70</f>
        <v>7265.751400000001</v>
      </c>
    </row>
    <row r="17" spans="1:17" ht="15" thickBot="1" x14ac:dyDescent="0.4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7"/>
      <c r="Q17" s="29"/>
    </row>
    <row r="18" spans="1:17" ht="15" thickBot="1" x14ac:dyDescent="0.4">
      <c r="A18" s="30" t="s">
        <v>30</v>
      </c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3"/>
      <c r="N18" s="33"/>
      <c r="O18" s="33"/>
      <c r="P18" s="27"/>
      <c r="Q18" s="33"/>
    </row>
    <row r="19" spans="1:17" ht="41" x14ac:dyDescent="0.35">
      <c r="A19" s="34" t="s">
        <v>31</v>
      </c>
      <c r="B19" s="35">
        <v>0</v>
      </c>
      <c r="C19" s="35">
        <v>1000</v>
      </c>
      <c r="D19" s="35">
        <v>1000</v>
      </c>
      <c r="E19" s="35">
        <v>1500</v>
      </c>
      <c r="F19" s="35">
        <v>1500</v>
      </c>
      <c r="G19" s="35">
        <v>1500</v>
      </c>
      <c r="H19" s="35">
        <v>1500</v>
      </c>
      <c r="I19" s="35">
        <v>1500</v>
      </c>
      <c r="J19" s="35">
        <v>2000</v>
      </c>
      <c r="K19" s="35">
        <v>2000</v>
      </c>
      <c r="L19" s="35">
        <v>2000</v>
      </c>
      <c r="M19" s="35">
        <v>2000</v>
      </c>
      <c r="N19" s="36">
        <v>25000</v>
      </c>
      <c r="O19" s="36">
        <v>35000</v>
      </c>
      <c r="P19" s="27"/>
      <c r="Q19" s="36">
        <f>SUM(B19:M19)</f>
        <v>17500</v>
      </c>
    </row>
    <row r="20" spans="1:17" ht="40.5" x14ac:dyDescent="0.35">
      <c r="A20" s="34" t="s">
        <v>32</v>
      </c>
      <c r="B20" s="35">
        <v>0</v>
      </c>
      <c r="C20" s="35">
        <v>1500</v>
      </c>
      <c r="D20" s="35">
        <v>1500</v>
      </c>
      <c r="E20" s="35">
        <v>1500</v>
      </c>
      <c r="F20" s="35">
        <v>2000</v>
      </c>
      <c r="G20" s="35">
        <v>2000</v>
      </c>
      <c r="H20" s="35">
        <v>2000</v>
      </c>
      <c r="I20" s="35">
        <v>2000</v>
      </c>
      <c r="J20" s="35">
        <v>2000</v>
      </c>
      <c r="K20" s="35">
        <v>2000</v>
      </c>
      <c r="L20" s="35">
        <v>2000</v>
      </c>
      <c r="M20" s="35">
        <v>2000</v>
      </c>
      <c r="N20" s="35">
        <v>33000</v>
      </c>
      <c r="O20" s="35">
        <v>50000</v>
      </c>
      <c r="P20" s="27"/>
      <c r="Q20" s="36">
        <f t="shared" ref="Q20:Q25" si="1">SUM(B20:M20)</f>
        <v>20500</v>
      </c>
    </row>
    <row r="21" spans="1:17" x14ac:dyDescent="0.35">
      <c r="A21" s="37" t="s">
        <v>33</v>
      </c>
      <c r="B21" s="35">
        <v>0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6">
        <v>0</v>
      </c>
      <c r="N21" s="36">
        <v>0</v>
      </c>
      <c r="O21" s="36">
        <v>0</v>
      </c>
      <c r="P21" s="27"/>
      <c r="Q21" s="36">
        <f t="shared" si="1"/>
        <v>0</v>
      </c>
    </row>
    <row r="22" spans="1:17" x14ac:dyDescent="0.35">
      <c r="A22" s="37" t="s">
        <v>34</v>
      </c>
      <c r="B22" s="38">
        <v>0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6"/>
      <c r="N22" s="36"/>
      <c r="O22" s="36"/>
      <c r="P22" s="27"/>
      <c r="Q22" s="36">
        <f t="shared" si="1"/>
        <v>0</v>
      </c>
    </row>
    <row r="23" spans="1:17" x14ac:dyDescent="0.35">
      <c r="A23" s="37" t="s">
        <v>35</v>
      </c>
      <c r="B23" s="35">
        <v>2000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6">
        <v>0</v>
      </c>
      <c r="N23" s="36">
        <v>0</v>
      </c>
      <c r="O23" s="36">
        <v>0</v>
      </c>
      <c r="P23" s="27"/>
      <c r="Q23" s="36">
        <f t="shared" si="1"/>
        <v>2000</v>
      </c>
    </row>
    <row r="24" spans="1:17" x14ac:dyDescent="0.35">
      <c r="A24" s="37" t="s">
        <v>36</v>
      </c>
      <c r="B24" s="35">
        <v>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6">
        <v>0</v>
      </c>
      <c r="N24" s="36">
        <v>0</v>
      </c>
      <c r="O24" s="36">
        <v>0</v>
      </c>
      <c r="P24" s="27"/>
      <c r="Q24" s="36">
        <f t="shared" si="1"/>
        <v>0</v>
      </c>
    </row>
    <row r="25" spans="1:17" ht="50.5" thickBot="1" x14ac:dyDescent="0.4">
      <c r="A25" s="39" t="s">
        <v>37</v>
      </c>
      <c r="B25" s="40">
        <v>2200</v>
      </c>
      <c r="C25" s="40">
        <v>2200</v>
      </c>
      <c r="D25" s="40">
        <v>2200</v>
      </c>
      <c r="E25" s="40">
        <v>2200</v>
      </c>
      <c r="F25" s="40">
        <v>2200</v>
      </c>
      <c r="G25" s="40">
        <v>2200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2">
        <v>0</v>
      </c>
      <c r="N25" s="42">
        <v>0</v>
      </c>
      <c r="O25" s="42">
        <v>0</v>
      </c>
      <c r="P25" s="24"/>
      <c r="Q25" s="36">
        <f t="shared" si="1"/>
        <v>13200</v>
      </c>
    </row>
    <row r="26" spans="1:17" ht="15" thickBot="1" x14ac:dyDescent="0.4">
      <c r="A26" s="43" t="s">
        <v>38</v>
      </c>
      <c r="B26" s="26">
        <f t="shared" ref="B26:O26" si="2">SUM(B19:B25)</f>
        <v>4200</v>
      </c>
      <c r="C26" s="26">
        <f t="shared" si="2"/>
        <v>4700</v>
      </c>
      <c r="D26" s="26">
        <f t="shared" si="2"/>
        <v>4700</v>
      </c>
      <c r="E26" s="26">
        <f t="shared" si="2"/>
        <v>5200</v>
      </c>
      <c r="F26" s="26">
        <f t="shared" si="2"/>
        <v>5700</v>
      </c>
      <c r="G26" s="26">
        <f t="shared" si="2"/>
        <v>5700</v>
      </c>
      <c r="H26" s="26">
        <f t="shared" si="2"/>
        <v>3500</v>
      </c>
      <c r="I26" s="26">
        <f t="shared" si="2"/>
        <v>3500</v>
      </c>
      <c r="J26" s="26">
        <f t="shared" si="2"/>
        <v>4000</v>
      </c>
      <c r="K26" s="26">
        <f t="shared" si="2"/>
        <v>4000</v>
      </c>
      <c r="L26" s="26">
        <f t="shared" si="2"/>
        <v>4000</v>
      </c>
      <c r="M26" s="44">
        <f t="shared" si="2"/>
        <v>4000</v>
      </c>
      <c r="N26" s="44">
        <f t="shared" si="2"/>
        <v>58000</v>
      </c>
      <c r="O26" s="44">
        <f t="shared" si="2"/>
        <v>85000</v>
      </c>
      <c r="P26" s="27"/>
      <c r="Q26" s="44">
        <f>SUM(Q19:Q25)</f>
        <v>53200</v>
      </c>
    </row>
    <row r="27" spans="1:17" x14ac:dyDescent="0.35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27"/>
      <c r="Q27" s="46"/>
    </row>
    <row r="28" spans="1:17" ht="84" x14ac:dyDescent="0.35">
      <c r="A28" s="47" t="s">
        <v>39</v>
      </c>
      <c r="B28" s="48">
        <f>B19*0.19</f>
        <v>0</v>
      </c>
      <c r="C28" s="48">
        <f t="shared" ref="C28:Q28" si="3">C19*0.19</f>
        <v>190</v>
      </c>
      <c r="D28" s="48">
        <f t="shared" si="3"/>
        <v>190</v>
      </c>
      <c r="E28" s="48">
        <f t="shared" si="3"/>
        <v>285</v>
      </c>
      <c r="F28" s="48">
        <f t="shared" si="3"/>
        <v>285</v>
      </c>
      <c r="G28" s="48">
        <f t="shared" si="3"/>
        <v>285</v>
      </c>
      <c r="H28" s="48">
        <f t="shared" si="3"/>
        <v>285</v>
      </c>
      <c r="I28" s="48">
        <f>I19*0.19</f>
        <v>285</v>
      </c>
      <c r="J28" s="48">
        <f t="shared" si="3"/>
        <v>380</v>
      </c>
      <c r="K28" s="48">
        <f t="shared" si="3"/>
        <v>380</v>
      </c>
      <c r="L28" s="48">
        <f t="shared" si="3"/>
        <v>380</v>
      </c>
      <c r="M28" s="48">
        <f t="shared" si="3"/>
        <v>380</v>
      </c>
      <c r="N28" s="48">
        <f>N19*0.19</f>
        <v>4750</v>
      </c>
      <c r="O28" s="48">
        <f t="shared" si="3"/>
        <v>6650</v>
      </c>
      <c r="P28" s="27"/>
      <c r="Q28" s="48">
        <f t="shared" si="3"/>
        <v>3325</v>
      </c>
    </row>
    <row r="29" spans="1:17" ht="15" thickBot="1" x14ac:dyDescent="0.4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 t="s">
        <v>40</v>
      </c>
      <c r="O29" s="46"/>
      <c r="P29" s="27"/>
      <c r="Q29" s="46"/>
    </row>
    <row r="30" spans="1:17" ht="15" thickBot="1" x14ac:dyDescent="0.4">
      <c r="A30" s="30" t="s">
        <v>41</v>
      </c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1"/>
      <c r="N30" s="51"/>
      <c r="O30" s="51"/>
      <c r="P30" s="27"/>
      <c r="Q30" s="51"/>
    </row>
    <row r="31" spans="1:17" x14ac:dyDescent="0.35">
      <c r="A31" s="52" t="s">
        <v>42</v>
      </c>
      <c r="B31" s="53">
        <v>0</v>
      </c>
      <c r="C31" s="54">
        <v>0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5">
        <v>0</v>
      </c>
      <c r="N31" s="36">
        <v>0</v>
      </c>
      <c r="O31" s="36">
        <v>0</v>
      </c>
      <c r="P31" s="27"/>
      <c r="Q31" s="36">
        <f>SUM(B31:M31)</f>
        <v>0</v>
      </c>
    </row>
    <row r="32" spans="1:17" x14ac:dyDescent="0.35">
      <c r="A32" s="52" t="s">
        <v>43</v>
      </c>
      <c r="B32" s="35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6">
        <v>0</v>
      </c>
      <c r="N32" s="36">
        <v>0</v>
      </c>
      <c r="O32" s="36">
        <v>0</v>
      </c>
      <c r="P32" s="27"/>
      <c r="Q32" s="36">
        <f t="shared" ref="Q32:Q33" si="4">SUM(B32:M32)</f>
        <v>0</v>
      </c>
    </row>
    <row r="33" spans="1:17" ht="15" thickBot="1" x14ac:dyDescent="0.4">
      <c r="A33" s="52" t="s">
        <v>44</v>
      </c>
      <c r="B33" s="35">
        <v>50</v>
      </c>
      <c r="C33" s="35">
        <v>50</v>
      </c>
      <c r="D33" s="35">
        <v>50</v>
      </c>
      <c r="E33" s="35">
        <v>50</v>
      </c>
      <c r="F33" s="35">
        <v>50</v>
      </c>
      <c r="G33" s="35">
        <v>50</v>
      </c>
      <c r="H33" s="35">
        <v>50</v>
      </c>
      <c r="I33" s="35">
        <v>50</v>
      </c>
      <c r="J33" s="35">
        <v>50</v>
      </c>
      <c r="K33" s="35">
        <v>50</v>
      </c>
      <c r="L33" s="35">
        <v>50</v>
      </c>
      <c r="M33" s="35">
        <v>50</v>
      </c>
      <c r="N33" s="36">
        <v>800</v>
      </c>
      <c r="O33" s="36">
        <v>1500</v>
      </c>
      <c r="P33" s="27"/>
      <c r="Q33" s="36">
        <f t="shared" si="4"/>
        <v>600</v>
      </c>
    </row>
    <row r="34" spans="1:17" ht="15" thickBot="1" x14ac:dyDescent="0.4">
      <c r="A34" s="43" t="s">
        <v>45</v>
      </c>
      <c r="B34" s="26">
        <f>SUM(B31:B33)</f>
        <v>50</v>
      </c>
      <c r="C34" s="26">
        <f t="shared" ref="C34:O34" si="5">SUM(C31:C33)</f>
        <v>50</v>
      </c>
      <c r="D34" s="26">
        <f t="shared" si="5"/>
        <v>50</v>
      </c>
      <c r="E34" s="26">
        <f t="shared" si="5"/>
        <v>50</v>
      </c>
      <c r="F34" s="26">
        <f t="shared" si="5"/>
        <v>50</v>
      </c>
      <c r="G34" s="26">
        <f t="shared" si="5"/>
        <v>50</v>
      </c>
      <c r="H34" s="26">
        <f t="shared" si="5"/>
        <v>50</v>
      </c>
      <c r="I34" s="26">
        <f t="shared" si="5"/>
        <v>50</v>
      </c>
      <c r="J34" s="26">
        <f t="shared" si="5"/>
        <v>50</v>
      </c>
      <c r="K34" s="26">
        <f t="shared" si="5"/>
        <v>50</v>
      </c>
      <c r="L34" s="26">
        <f t="shared" si="5"/>
        <v>50</v>
      </c>
      <c r="M34" s="26">
        <f t="shared" si="5"/>
        <v>50</v>
      </c>
      <c r="N34" s="26">
        <f t="shared" si="5"/>
        <v>800</v>
      </c>
      <c r="O34" s="26">
        <f t="shared" si="5"/>
        <v>1500</v>
      </c>
      <c r="P34" s="27"/>
      <c r="Q34" s="26">
        <f t="shared" ref="Q34" si="6">SUM(Q31:Q33)</f>
        <v>600</v>
      </c>
    </row>
    <row r="35" spans="1:17" ht="15" thickBot="1" x14ac:dyDescent="0.4"/>
    <row r="36" spans="1:17" ht="15" thickBot="1" x14ac:dyDescent="0.4">
      <c r="A36" s="30" t="s">
        <v>46</v>
      </c>
      <c r="B36" s="49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1"/>
      <c r="N36" s="56"/>
      <c r="O36" s="57"/>
      <c r="P36" s="27"/>
      <c r="Q36" s="57"/>
    </row>
    <row r="37" spans="1:17" x14ac:dyDescent="0.35">
      <c r="A37" s="37" t="s">
        <v>47</v>
      </c>
      <c r="B37" s="5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6">
        <v>0</v>
      </c>
      <c r="N37" s="36">
        <v>0</v>
      </c>
      <c r="O37" s="36">
        <v>0</v>
      </c>
      <c r="P37" s="27"/>
      <c r="Q37" s="36">
        <f>SUM(B37:M37)</f>
        <v>0</v>
      </c>
    </row>
    <row r="38" spans="1:17" x14ac:dyDescent="0.35">
      <c r="A38" s="59" t="s">
        <v>48</v>
      </c>
      <c r="B38" s="58">
        <v>0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0</v>
      </c>
      <c r="M38" s="36">
        <v>0</v>
      </c>
      <c r="N38" s="60">
        <v>0</v>
      </c>
      <c r="O38" s="60">
        <v>15000</v>
      </c>
      <c r="P38" s="27"/>
      <c r="Q38" s="36">
        <f t="shared" ref="Q38:Q57" si="7">SUM(B38:M38)</f>
        <v>0</v>
      </c>
    </row>
    <row r="39" spans="1:17" x14ac:dyDescent="0.35">
      <c r="A39" s="59" t="s">
        <v>49</v>
      </c>
      <c r="B39" s="58">
        <v>0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6">
        <v>0</v>
      </c>
      <c r="N39" s="36">
        <v>0</v>
      </c>
      <c r="O39" s="36">
        <v>0</v>
      </c>
      <c r="P39" s="27"/>
      <c r="Q39" s="36">
        <f t="shared" si="7"/>
        <v>0</v>
      </c>
    </row>
    <row r="40" spans="1:17" x14ac:dyDescent="0.35">
      <c r="A40" s="37" t="s">
        <v>50</v>
      </c>
      <c r="B40" s="58">
        <v>0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6">
        <v>0</v>
      </c>
      <c r="N40" s="36">
        <v>0</v>
      </c>
      <c r="O40" s="36">
        <v>0</v>
      </c>
      <c r="P40" s="27"/>
      <c r="Q40" s="36">
        <f t="shared" si="7"/>
        <v>0</v>
      </c>
    </row>
    <row r="41" spans="1:17" x14ac:dyDescent="0.35">
      <c r="A41" s="37" t="s">
        <v>51</v>
      </c>
      <c r="B41" s="58">
        <v>0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6">
        <v>0</v>
      </c>
      <c r="N41" s="36">
        <v>0</v>
      </c>
      <c r="O41" s="36">
        <v>0</v>
      </c>
      <c r="P41" s="27"/>
      <c r="Q41" s="36">
        <f t="shared" si="7"/>
        <v>0</v>
      </c>
    </row>
    <row r="42" spans="1:17" x14ac:dyDescent="0.35">
      <c r="A42" s="37" t="s">
        <v>52</v>
      </c>
      <c r="B42" s="58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38">
        <v>0</v>
      </c>
      <c r="M42" s="36">
        <v>0</v>
      </c>
      <c r="N42" s="36">
        <v>0</v>
      </c>
      <c r="O42" s="36">
        <v>0</v>
      </c>
      <c r="P42" s="27"/>
      <c r="Q42" s="36">
        <f t="shared" si="7"/>
        <v>0</v>
      </c>
    </row>
    <row r="43" spans="1:17" x14ac:dyDescent="0.35">
      <c r="A43" s="37" t="s">
        <v>53</v>
      </c>
      <c r="B43" s="58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6">
        <v>0</v>
      </c>
      <c r="N43" s="36">
        <v>0</v>
      </c>
      <c r="O43" s="36">
        <v>0</v>
      </c>
      <c r="P43" s="27"/>
      <c r="Q43" s="36">
        <f t="shared" si="7"/>
        <v>0</v>
      </c>
    </row>
    <row r="44" spans="1:17" x14ac:dyDescent="0.35">
      <c r="A44" s="37" t="s">
        <v>54</v>
      </c>
      <c r="B44" s="58">
        <v>0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6">
        <v>0</v>
      </c>
      <c r="N44" s="36">
        <v>0</v>
      </c>
      <c r="O44" s="36">
        <v>0</v>
      </c>
      <c r="P44" s="27"/>
      <c r="Q44" s="36">
        <f t="shared" si="7"/>
        <v>0</v>
      </c>
    </row>
    <row r="45" spans="1:17" x14ac:dyDescent="0.35">
      <c r="A45" s="37" t="s">
        <v>55</v>
      </c>
      <c r="B45" s="58">
        <v>500</v>
      </c>
      <c r="C45" s="58">
        <v>200</v>
      </c>
      <c r="D45" s="58">
        <v>200</v>
      </c>
      <c r="E45" s="58">
        <v>200</v>
      </c>
      <c r="F45" s="58">
        <v>200</v>
      </c>
      <c r="G45" s="58">
        <v>200</v>
      </c>
      <c r="H45" s="58">
        <v>200</v>
      </c>
      <c r="I45" s="58">
        <v>200</v>
      </c>
      <c r="J45" s="58">
        <v>200</v>
      </c>
      <c r="K45" s="58">
        <v>200</v>
      </c>
      <c r="L45" s="58">
        <v>100</v>
      </c>
      <c r="M45" s="58">
        <v>100</v>
      </c>
      <c r="N45" s="36">
        <v>15000</v>
      </c>
      <c r="O45" s="36">
        <v>18000</v>
      </c>
      <c r="P45" s="27"/>
      <c r="Q45" s="36">
        <f t="shared" si="7"/>
        <v>2500</v>
      </c>
    </row>
    <row r="46" spans="1:17" x14ac:dyDescent="0.35">
      <c r="A46" s="37" t="s">
        <v>56</v>
      </c>
      <c r="B46" s="58">
        <v>40</v>
      </c>
      <c r="C46" s="58">
        <v>40</v>
      </c>
      <c r="D46" s="58">
        <v>40</v>
      </c>
      <c r="E46" s="58">
        <v>40</v>
      </c>
      <c r="F46" s="58">
        <v>40</v>
      </c>
      <c r="G46" s="58">
        <v>40</v>
      </c>
      <c r="H46" s="58">
        <v>40</v>
      </c>
      <c r="I46" s="58">
        <v>40</v>
      </c>
      <c r="J46" s="58">
        <v>40</v>
      </c>
      <c r="K46" s="58">
        <v>40</v>
      </c>
      <c r="L46" s="58">
        <v>40</v>
      </c>
      <c r="M46" s="58">
        <v>40</v>
      </c>
      <c r="N46" s="36">
        <v>480</v>
      </c>
      <c r="O46" s="36">
        <v>1500</v>
      </c>
      <c r="P46" s="27"/>
      <c r="Q46" s="36">
        <f t="shared" si="7"/>
        <v>480</v>
      </c>
    </row>
    <row r="47" spans="1:17" x14ac:dyDescent="0.35">
      <c r="A47" s="37" t="s">
        <v>57</v>
      </c>
      <c r="B47" s="58">
        <v>50</v>
      </c>
      <c r="C47" s="58">
        <v>50</v>
      </c>
      <c r="D47" s="58">
        <v>50</v>
      </c>
      <c r="E47" s="58">
        <v>50</v>
      </c>
      <c r="F47" s="58">
        <v>50</v>
      </c>
      <c r="G47" s="58">
        <v>50</v>
      </c>
      <c r="H47" s="58">
        <v>50</v>
      </c>
      <c r="I47" s="58">
        <v>50</v>
      </c>
      <c r="J47" s="58">
        <v>50</v>
      </c>
      <c r="K47" s="58">
        <v>50</v>
      </c>
      <c r="L47" s="58">
        <v>50</v>
      </c>
      <c r="M47" s="58">
        <v>50</v>
      </c>
      <c r="N47" s="36">
        <v>600</v>
      </c>
      <c r="O47" s="36">
        <v>1000</v>
      </c>
      <c r="P47" s="27"/>
      <c r="Q47" s="36">
        <f t="shared" si="7"/>
        <v>600</v>
      </c>
    </row>
    <row r="48" spans="1:17" x14ac:dyDescent="0.35">
      <c r="A48" s="37" t="s">
        <v>58</v>
      </c>
      <c r="B48" s="58">
        <v>1000</v>
      </c>
      <c r="C48" s="58">
        <v>500</v>
      </c>
      <c r="D48" s="58">
        <v>500</v>
      </c>
      <c r="E48" s="58">
        <v>150</v>
      </c>
      <c r="F48" s="58">
        <v>150</v>
      </c>
      <c r="G48" s="58">
        <v>150</v>
      </c>
      <c r="H48" s="58">
        <v>150</v>
      </c>
      <c r="I48" s="58">
        <v>150</v>
      </c>
      <c r="J48" s="58">
        <v>150</v>
      </c>
      <c r="K48" s="58">
        <v>150</v>
      </c>
      <c r="L48" s="58">
        <v>150</v>
      </c>
      <c r="M48" s="58">
        <v>150</v>
      </c>
      <c r="N48" s="36">
        <v>600</v>
      </c>
      <c r="O48" s="36">
        <v>1000</v>
      </c>
      <c r="P48" s="27"/>
      <c r="Q48" s="36">
        <f t="shared" si="7"/>
        <v>3350</v>
      </c>
    </row>
    <row r="49" spans="1:17" x14ac:dyDescent="0.35">
      <c r="A49" s="37" t="s">
        <v>59</v>
      </c>
      <c r="B49" s="58">
        <v>200</v>
      </c>
      <c r="C49" s="58">
        <v>200</v>
      </c>
      <c r="D49" s="58">
        <v>200</v>
      </c>
      <c r="E49" s="58">
        <v>200</v>
      </c>
      <c r="F49" s="58">
        <v>200</v>
      </c>
      <c r="G49" s="58">
        <v>200</v>
      </c>
      <c r="H49" s="58">
        <v>200</v>
      </c>
      <c r="I49" s="58">
        <v>200</v>
      </c>
      <c r="J49" s="58">
        <v>200</v>
      </c>
      <c r="K49" s="58">
        <v>200</v>
      </c>
      <c r="L49" s="58">
        <v>200</v>
      </c>
      <c r="M49" s="58">
        <v>200</v>
      </c>
      <c r="N49" s="36">
        <v>3000</v>
      </c>
      <c r="O49" s="36">
        <v>3500</v>
      </c>
      <c r="P49" s="27"/>
      <c r="Q49" s="36">
        <f t="shared" si="7"/>
        <v>2400</v>
      </c>
    </row>
    <row r="50" spans="1:17" x14ac:dyDescent="0.35">
      <c r="A50" s="37" t="s">
        <v>60</v>
      </c>
      <c r="B50" s="58">
        <v>50</v>
      </c>
      <c r="C50" s="58">
        <v>50</v>
      </c>
      <c r="D50" s="58">
        <v>50</v>
      </c>
      <c r="E50" s="58">
        <v>50</v>
      </c>
      <c r="F50" s="58">
        <v>50</v>
      </c>
      <c r="G50" s="58">
        <v>50</v>
      </c>
      <c r="H50" s="58">
        <v>50</v>
      </c>
      <c r="I50" s="58">
        <v>50</v>
      </c>
      <c r="J50" s="58">
        <v>50</v>
      </c>
      <c r="K50" s="58">
        <v>50</v>
      </c>
      <c r="L50" s="58">
        <v>50</v>
      </c>
      <c r="M50" s="58">
        <v>50</v>
      </c>
      <c r="N50" s="36">
        <v>1000</v>
      </c>
      <c r="O50" s="36">
        <v>2000</v>
      </c>
      <c r="P50" s="27"/>
      <c r="Q50" s="36">
        <f t="shared" si="7"/>
        <v>600</v>
      </c>
    </row>
    <row r="51" spans="1:17" x14ac:dyDescent="0.35">
      <c r="A51" s="37" t="s">
        <v>61</v>
      </c>
      <c r="B51" s="58">
        <v>100</v>
      </c>
      <c r="C51" s="58">
        <v>100</v>
      </c>
      <c r="D51" s="58">
        <v>100</v>
      </c>
      <c r="E51" s="58">
        <v>100</v>
      </c>
      <c r="F51" s="58">
        <v>100</v>
      </c>
      <c r="G51" s="58">
        <v>100</v>
      </c>
      <c r="H51" s="58">
        <v>100</v>
      </c>
      <c r="I51" s="58">
        <v>100</v>
      </c>
      <c r="J51" s="58">
        <v>100</v>
      </c>
      <c r="K51" s="58">
        <v>100</v>
      </c>
      <c r="L51" s="58">
        <v>100</v>
      </c>
      <c r="M51" s="58">
        <v>100</v>
      </c>
      <c r="N51" s="36">
        <v>1200</v>
      </c>
      <c r="O51" s="36">
        <v>2000</v>
      </c>
      <c r="P51" s="27"/>
      <c r="Q51" s="36">
        <f t="shared" si="7"/>
        <v>1200</v>
      </c>
    </row>
    <row r="52" spans="1:17" x14ac:dyDescent="0.35">
      <c r="A52" s="37" t="s">
        <v>62</v>
      </c>
      <c r="B52" s="35">
        <v>0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6">
        <v>0</v>
      </c>
      <c r="N52" s="36">
        <v>0</v>
      </c>
      <c r="O52" s="36">
        <v>0</v>
      </c>
      <c r="P52" s="27"/>
      <c r="Q52" s="36">
        <f t="shared" si="7"/>
        <v>0</v>
      </c>
    </row>
    <row r="53" spans="1:17" x14ac:dyDescent="0.35">
      <c r="A53" s="61" t="s">
        <v>63</v>
      </c>
      <c r="B53" s="53">
        <f>[1]Kapitalbedarf!$G$36</f>
        <v>0</v>
      </c>
      <c r="C53" s="53">
        <f>[1]Kapitalbedarf!$G$36</f>
        <v>0</v>
      </c>
      <c r="D53" s="53">
        <f>[1]Kapitalbedarf!$G$36</f>
        <v>0</v>
      </c>
      <c r="E53" s="53">
        <f>[1]Kapitalbedarf!$G$36</f>
        <v>0</v>
      </c>
      <c r="F53" s="53">
        <f>[1]Kapitalbedarf!$G$36</f>
        <v>0</v>
      </c>
      <c r="G53" s="53">
        <f>[1]Kapitalbedarf!$G$36</f>
        <v>0</v>
      </c>
      <c r="H53" s="53">
        <f>[1]Kapitalbedarf!$G$36</f>
        <v>0</v>
      </c>
      <c r="I53" s="53">
        <f>[1]Kapitalbedarf!$G$36</f>
        <v>0</v>
      </c>
      <c r="J53" s="53">
        <f>[1]Kapitalbedarf!$G$36</f>
        <v>0</v>
      </c>
      <c r="K53" s="53">
        <f>[1]Kapitalbedarf!$G$36</f>
        <v>0</v>
      </c>
      <c r="L53" s="53">
        <f>[1]Kapitalbedarf!$G$36</f>
        <v>0</v>
      </c>
      <c r="M53" s="53">
        <f>[1]Kapitalbedarf!$G$36</f>
        <v>0</v>
      </c>
      <c r="N53" s="53">
        <f>[1]Kapitalbedarf!$G$36</f>
        <v>0</v>
      </c>
      <c r="O53" s="53">
        <f>[1]Kapitalbedarf!$G$36</f>
        <v>0</v>
      </c>
      <c r="P53" s="27"/>
      <c r="Q53" s="36">
        <f t="shared" si="7"/>
        <v>0</v>
      </c>
    </row>
    <row r="54" spans="1:17" ht="15" thickBot="1" x14ac:dyDescent="0.4">
      <c r="A54" s="61" t="s">
        <v>64</v>
      </c>
      <c r="B54" s="62">
        <f>[1]Kapitalbedarf!$G$39</f>
        <v>0</v>
      </c>
      <c r="C54" s="62">
        <f>[1]Kapitalbedarf!$G$39</f>
        <v>0</v>
      </c>
      <c r="D54" s="62">
        <f>[1]Kapitalbedarf!$G$39</f>
        <v>0</v>
      </c>
      <c r="E54" s="62">
        <f>[1]Kapitalbedarf!$G$39</f>
        <v>0</v>
      </c>
      <c r="F54" s="62">
        <f>[1]Kapitalbedarf!$G$39</f>
        <v>0</v>
      </c>
      <c r="G54" s="62">
        <f>[1]Kapitalbedarf!$G$39</f>
        <v>0</v>
      </c>
      <c r="H54" s="62">
        <f>[1]Kapitalbedarf!$G$39</f>
        <v>0</v>
      </c>
      <c r="I54" s="62">
        <f>[1]Kapitalbedarf!$G$39</f>
        <v>0</v>
      </c>
      <c r="J54" s="62">
        <f>[1]Kapitalbedarf!$G$39</f>
        <v>0</v>
      </c>
      <c r="K54" s="62">
        <f>[1]Kapitalbedarf!$G$39</f>
        <v>0</v>
      </c>
      <c r="L54" s="62">
        <f>[1]Kapitalbedarf!$G$39</f>
        <v>0</v>
      </c>
      <c r="M54" s="62">
        <f>[1]Kapitalbedarf!$G$39</f>
        <v>0</v>
      </c>
      <c r="N54" s="62">
        <f>[1]Kapitalbedarf!$G$39</f>
        <v>0</v>
      </c>
      <c r="O54" s="62">
        <f>[1]Kapitalbedarf!$G$39</f>
        <v>0</v>
      </c>
      <c r="P54" s="24"/>
      <c r="Q54" s="36">
        <f t="shared" si="7"/>
        <v>0</v>
      </c>
    </row>
    <row r="55" spans="1:17" ht="15" thickBot="1" x14ac:dyDescent="0.4">
      <c r="A55" s="63" t="s">
        <v>65</v>
      </c>
      <c r="B55" s="64">
        <f t="shared" ref="B55:O55" si="8">SUM(B37:B54)</f>
        <v>1940</v>
      </c>
      <c r="C55" s="64">
        <f t="shared" si="8"/>
        <v>1140</v>
      </c>
      <c r="D55" s="64">
        <f t="shared" si="8"/>
        <v>1140</v>
      </c>
      <c r="E55" s="64">
        <f t="shared" si="8"/>
        <v>790</v>
      </c>
      <c r="F55" s="64">
        <f t="shared" si="8"/>
        <v>790</v>
      </c>
      <c r="G55" s="64">
        <f t="shared" si="8"/>
        <v>790</v>
      </c>
      <c r="H55" s="64">
        <f t="shared" si="8"/>
        <v>790</v>
      </c>
      <c r="I55" s="64">
        <f t="shared" si="8"/>
        <v>790</v>
      </c>
      <c r="J55" s="64">
        <f t="shared" si="8"/>
        <v>790</v>
      </c>
      <c r="K55" s="64">
        <f t="shared" si="8"/>
        <v>790</v>
      </c>
      <c r="L55" s="64">
        <f t="shared" si="8"/>
        <v>690</v>
      </c>
      <c r="M55" s="64">
        <f t="shared" si="8"/>
        <v>690</v>
      </c>
      <c r="N55" s="64">
        <f t="shared" si="8"/>
        <v>21880</v>
      </c>
      <c r="O55" s="64">
        <f t="shared" si="8"/>
        <v>44000</v>
      </c>
      <c r="P55" s="27"/>
      <c r="Q55" s="26">
        <f t="shared" si="7"/>
        <v>11130</v>
      </c>
    </row>
    <row r="56" spans="1:17" ht="15" thickBot="1" x14ac:dyDescent="0.4">
      <c r="A56" s="65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7"/>
      <c r="Q56" s="66"/>
    </row>
    <row r="57" spans="1:17" ht="15" thickBot="1" x14ac:dyDescent="0.4">
      <c r="A57" s="68" t="s">
        <v>66</v>
      </c>
      <c r="B57" s="64">
        <f>B26-B34-B55</f>
        <v>2210</v>
      </c>
      <c r="C57" s="64">
        <f t="shared" ref="C57:O57" si="9">C26-C34-C55</f>
        <v>3510</v>
      </c>
      <c r="D57" s="64">
        <f t="shared" si="9"/>
        <v>3510</v>
      </c>
      <c r="E57" s="64">
        <f t="shared" si="9"/>
        <v>4360</v>
      </c>
      <c r="F57" s="64">
        <f t="shared" si="9"/>
        <v>4860</v>
      </c>
      <c r="G57" s="64">
        <f>G26-G34-G55</f>
        <v>4860</v>
      </c>
      <c r="H57" s="64">
        <f t="shared" si="9"/>
        <v>2660</v>
      </c>
      <c r="I57" s="64">
        <f t="shared" si="9"/>
        <v>2660</v>
      </c>
      <c r="J57" s="64">
        <f>J26-J34-J55</f>
        <v>3160</v>
      </c>
      <c r="K57" s="64">
        <f t="shared" si="9"/>
        <v>3160</v>
      </c>
      <c r="L57" s="64">
        <f t="shared" si="9"/>
        <v>3260</v>
      </c>
      <c r="M57" s="64">
        <f t="shared" si="9"/>
        <v>3260</v>
      </c>
      <c r="N57" s="64">
        <f t="shared" si="9"/>
        <v>35320</v>
      </c>
      <c r="O57" s="64">
        <f t="shared" si="9"/>
        <v>39500</v>
      </c>
      <c r="P57" s="27"/>
      <c r="Q57" s="26">
        <f t="shared" si="7"/>
        <v>41470</v>
      </c>
    </row>
    <row r="59" spans="1:17" ht="63" x14ac:dyDescent="0.35">
      <c r="A59" s="47" t="s">
        <v>67</v>
      </c>
      <c r="B59" s="48">
        <f t="shared" ref="B59:L59" si="10">(SUM(B37,B39,B40,B41,B42,B43,B44,B45,B46,B47,B48,B49,B50,B51,B52,B53,B54))*0.19</f>
        <v>368.6</v>
      </c>
      <c r="C59" s="48">
        <f t="shared" si="10"/>
        <v>216.6</v>
      </c>
      <c r="D59" s="48">
        <f t="shared" si="10"/>
        <v>216.6</v>
      </c>
      <c r="E59" s="48">
        <f t="shared" si="10"/>
        <v>150.1</v>
      </c>
      <c r="F59" s="48">
        <f t="shared" si="10"/>
        <v>150.1</v>
      </c>
      <c r="G59" s="48">
        <f t="shared" si="10"/>
        <v>150.1</v>
      </c>
      <c r="H59" s="48">
        <f t="shared" si="10"/>
        <v>150.1</v>
      </c>
      <c r="I59" s="48">
        <f t="shared" si="10"/>
        <v>150.1</v>
      </c>
      <c r="J59" s="48">
        <f t="shared" si="10"/>
        <v>150.1</v>
      </c>
      <c r="K59" s="48">
        <f t="shared" si="10"/>
        <v>150.1</v>
      </c>
      <c r="L59" s="48">
        <f t="shared" si="10"/>
        <v>131.1</v>
      </c>
      <c r="M59" s="48">
        <f>(SUM(M37,M39,M40,M41,M42,M43,M44,M45,M46,M47,M48,M49,M50,M51,M52,M53,M54))*0.19</f>
        <v>131.1</v>
      </c>
      <c r="N59" s="48">
        <f>(SUM(N37,N39,N40,N41,N42,N43,N44,N45,N46,N47,N48,N49,N50,N51,N52,N53,N54))*0.19</f>
        <v>4157.2</v>
      </c>
      <c r="O59" s="48">
        <f>(SUM(O37,O39,O40,O41,O42,O43,O44,O45,O46,O47,O48,O49,O50,O51,O52,O53,O54))*0.19</f>
        <v>5510</v>
      </c>
      <c r="P59" s="27"/>
      <c r="Q59" s="48">
        <f>Q55*0.19</f>
        <v>2114.6999999999998</v>
      </c>
    </row>
    <row r="60" spans="1:17" ht="15" thickBot="1" x14ac:dyDescent="0.4"/>
    <row r="61" spans="1:17" ht="15" thickBot="1" x14ac:dyDescent="0.4">
      <c r="A61" s="30" t="s">
        <v>68</v>
      </c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1"/>
      <c r="N61" s="56"/>
      <c r="O61" s="57"/>
      <c r="P61" s="27"/>
      <c r="Q61" s="57"/>
    </row>
    <row r="62" spans="1:17" ht="30" x14ac:dyDescent="0.35">
      <c r="A62" s="69" t="s">
        <v>69</v>
      </c>
      <c r="B62" s="35">
        <f t="shared" ref="B62:N62" si="11">B28-B59</f>
        <v>-368.6</v>
      </c>
      <c r="C62" s="35">
        <f t="shared" si="11"/>
        <v>-26.599999999999994</v>
      </c>
      <c r="D62" s="35">
        <f t="shared" si="11"/>
        <v>-26.599999999999994</v>
      </c>
      <c r="E62" s="35">
        <f t="shared" si="11"/>
        <v>134.9</v>
      </c>
      <c r="F62" s="35">
        <f t="shared" si="11"/>
        <v>134.9</v>
      </c>
      <c r="G62" s="35">
        <f t="shared" si="11"/>
        <v>134.9</v>
      </c>
      <c r="H62" s="35">
        <f t="shared" si="11"/>
        <v>134.9</v>
      </c>
      <c r="I62" s="35">
        <f t="shared" si="11"/>
        <v>134.9</v>
      </c>
      <c r="J62" s="35">
        <f t="shared" si="11"/>
        <v>229.9</v>
      </c>
      <c r="K62" s="35">
        <f t="shared" si="11"/>
        <v>229.9</v>
      </c>
      <c r="L62" s="35">
        <f t="shared" si="11"/>
        <v>248.9</v>
      </c>
      <c r="M62" s="35">
        <f t="shared" si="11"/>
        <v>248.9</v>
      </c>
      <c r="N62" s="35">
        <f t="shared" si="11"/>
        <v>592.80000000000018</v>
      </c>
      <c r="O62" s="35">
        <f>O28-O59</f>
        <v>1140</v>
      </c>
      <c r="P62" s="67"/>
      <c r="Q62" s="35">
        <f>Q28-Q59</f>
        <v>1210.3000000000002</v>
      </c>
    </row>
    <row r="63" spans="1:17" ht="50" x14ac:dyDescent="0.35">
      <c r="A63" s="70" t="s">
        <v>70</v>
      </c>
      <c r="B63" s="71">
        <v>2041.67</v>
      </c>
      <c r="C63" s="71">
        <v>2041.67</v>
      </c>
      <c r="D63" s="71">
        <v>2041.67</v>
      </c>
      <c r="E63" s="71">
        <v>2041.67</v>
      </c>
      <c r="F63" s="71">
        <v>2041.67</v>
      </c>
      <c r="G63" s="71">
        <v>2041.67</v>
      </c>
      <c r="H63" s="71">
        <v>2041.67</v>
      </c>
      <c r="I63" s="71">
        <v>2041.67</v>
      </c>
      <c r="J63" s="71">
        <v>2041.67</v>
      </c>
      <c r="K63" s="71">
        <v>2041.67</v>
      </c>
      <c r="L63" s="71">
        <v>2041.67</v>
      </c>
      <c r="M63" s="71">
        <v>2041.67</v>
      </c>
      <c r="N63" s="71">
        <v>24500</v>
      </c>
      <c r="O63" s="71">
        <v>24500</v>
      </c>
      <c r="P63" s="72"/>
      <c r="Q63" s="73">
        <v>24500</v>
      </c>
    </row>
    <row r="64" spans="1:17" x14ac:dyDescent="0.35">
      <c r="A64" s="74" t="s">
        <v>71</v>
      </c>
      <c r="B64" s="35">
        <f>(B57-B63)*0.035</f>
        <v>5.8915499999999978</v>
      </c>
      <c r="C64" s="35">
        <f t="shared" ref="C64:G64" si="12">(C57-C63)*0.035</f>
        <v>51.391550000000002</v>
      </c>
      <c r="D64" s="35">
        <f t="shared" si="12"/>
        <v>51.391550000000002</v>
      </c>
      <c r="E64" s="35">
        <f t="shared" si="12"/>
        <v>81.141550000000009</v>
      </c>
      <c r="F64" s="35">
        <f t="shared" si="12"/>
        <v>98.641550000000009</v>
      </c>
      <c r="G64" s="35">
        <f t="shared" si="12"/>
        <v>98.641550000000009</v>
      </c>
      <c r="H64" s="35">
        <f>(H57-H63)*0.035</f>
        <v>21.641549999999999</v>
      </c>
      <c r="I64" s="35">
        <f t="shared" ref="I64:J64" si="13">(I57-I63)*0.035</f>
        <v>21.641549999999999</v>
      </c>
      <c r="J64" s="35">
        <f t="shared" si="13"/>
        <v>39.141550000000002</v>
      </c>
      <c r="K64" s="35">
        <f>(K57-K63)*0.035</f>
        <v>39.141550000000002</v>
      </c>
      <c r="L64" s="35">
        <f t="shared" ref="L64:M64" si="14">(L57-L63)*0.035</f>
        <v>42.641550000000002</v>
      </c>
      <c r="M64" s="35">
        <f t="shared" si="14"/>
        <v>42.641550000000002</v>
      </c>
      <c r="N64" s="35">
        <f>(N57-N63)*0.035</f>
        <v>378.70000000000005</v>
      </c>
      <c r="O64" s="35">
        <f>(O57-O63)*0.035</f>
        <v>525</v>
      </c>
      <c r="P64" s="27"/>
      <c r="Q64" s="35">
        <f>(Q57-Q63)*0.035</f>
        <v>593.95000000000005</v>
      </c>
    </row>
    <row r="66" spans="1:17" ht="70" x14ac:dyDescent="0.35">
      <c r="A66" s="75" t="s">
        <v>72</v>
      </c>
      <c r="B66" s="76">
        <v>2500</v>
      </c>
      <c r="C66" s="76">
        <v>2500</v>
      </c>
      <c r="D66" s="76">
        <v>2500</v>
      </c>
      <c r="E66" s="76">
        <v>2500</v>
      </c>
      <c r="F66" s="76">
        <v>2500</v>
      </c>
      <c r="G66" s="76">
        <v>2500</v>
      </c>
      <c r="H66" s="76">
        <v>2900</v>
      </c>
      <c r="I66" s="76">
        <v>2900</v>
      </c>
      <c r="J66" s="76">
        <v>2900</v>
      </c>
      <c r="K66" s="76">
        <v>2900</v>
      </c>
      <c r="L66" s="76">
        <v>2900</v>
      </c>
      <c r="M66" s="76">
        <v>2900</v>
      </c>
      <c r="N66" s="76">
        <f>Q66</f>
        <v>32400</v>
      </c>
      <c r="O66" s="76">
        <f>Q66</f>
        <v>32400</v>
      </c>
      <c r="P66" s="77"/>
      <c r="Q66" s="76">
        <f>SUM(B66:M66)</f>
        <v>32400</v>
      </c>
    </row>
    <row r="67" spans="1:17" ht="15" thickBot="1" x14ac:dyDescent="0.4"/>
    <row r="68" spans="1:17" ht="15" thickBot="1" x14ac:dyDescent="0.4">
      <c r="A68" s="78" t="s">
        <v>73</v>
      </c>
      <c r="B68" s="79">
        <f t="shared" ref="B68:O68" si="15">B34+B55+B62+B64+B66</f>
        <v>4127.2915499999999</v>
      </c>
      <c r="C68" s="79">
        <f t="shared" si="15"/>
        <v>3714.7915499999999</v>
      </c>
      <c r="D68" s="79">
        <f t="shared" si="15"/>
        <v>3714.7915499999999</v>
      </c>
      <c r="E68" s="79">
        <f t="shared" si="15"/>
        <v>3556.0415499999999</v>
      </c>
      <c r="F68" s="79">
        <f t="shared" si="15"/>
        <v>3573.5415499999999</v>
      </c>
      <c r="G68" s="79">
        <f t="shared" si="15"/>
        <v>3573.5415499999999</v>
      </c>
      <c r="H68" s="79">
        <f t="shared" si="15"/>
        <v>3896.5415499999999</v>
      </c>
      <c r="I68" s="79">
        <f t="shared" si="15"/>
        <v>3896.5415499999999</v>
      </c>
      <c r="J68" s="79">
        <f t="shared" si="15"/>
        <v>4009.0415499999999</v>
      </c>
      <c r="K68" s="79">
        <f t="shared" si="15"/>
        <v>4009.0415499999999</v>
      </c>
      <c r="L68" s="79">
        <f t="shared" si="15"/>
        <v>3931.5415499999999</v>
      </c>
      <c r="M68" s="79">
        <f t="shared" si="15"/>
        <v>3931.5415499999999</v>
      </c>
      <c r="N68" s="79">
        <f t="shared" si="15"/>
        <v>56051.5</v>
      </c>
      <c r="O68" s="79">
        <f t="shared" si="15"/>
        <v>79565</v>
      </c>
      <c r="P68" s="80"/>
      <c r="Q68" s="79">
        <f t="shared" ref="Q68" si="16">Q34+Q55+Q62+Q64+Q66</f>
        <v>45934.25</v>
      </c>
    </row>
    <row r="69" spans="1:17" ht="15" thickBot="1" x14ac:dyDescent="0.4"/>
    <row r="70" spans="1:17" ht="93" thickTop="1" thickBot="1" x14ac:dyDescent="0.4">
      <c r="A70" s="81" t="s">
        <v>74</v>
      </c>
      <c r="B70" s="82">
        <f>B26-B68</f>
        <v>72.708450000000084</v>
      </c>
      <c r="C70" s="82">
        <f t="shared" ref="C70:O70" si="17">C16+C26-C68</f>
        <v>1057.9169000000002</v>
      </c>
      <c r="D70" s="82">
        <f t="shared" si="17"/>
        <v>2043.1253500000003</v>
      </c>
      <c r="E70" s="82">
        <f t="shared" si="17"/>
        <v>3687.0838000000003</v>
      </c>
      <c r="F70" s="82">
        <f t="shared" si="17"/>
        <v>5813.5422500000004</v>
      </c>
      <c r="G70" s="82">
        <f t="shared" si="17"/>
        <v>7940.0007000000005</v>
      </c>
      <c r="H70" s="82">
        <f t="shared" si="17"/>
        <v>7543.4591500000006</v>
      </c>
      <c r="I70" s="82">
        <f t="shared" si="17"/>
        <v>7146.9176000000007</v>
      </c>
      <c r="J70" s="82">
        <f t="shared" si="17"/>
        <v>7137.8760500000008</v>
      </c>
      <c r="K70" s="82">
        <f t="shared" si="17"/>
        <v>7128.8345000000008</v>
      </c>
      <c r="L70" s="82">
        <f t="shared" si="17"/>
        <v>7197.2929500000009</v>
      </c>
      <c r="M70" s="82">
        <f t="shared" si="17"/>
        <v>7265.751400000001</v>
      </c>
      <c r="N70" s="82">
        <f t="shared" si="17"/>
        <v>9214.251400000001</v>
      </c>
      <c r="O70" s="82">
        <f t="shared" si="17"/>
        <v>14649.251400000008</v>
      </c>
      <c r="P70" s="3"/>
      <c r="Q70" s="82">
        <f>M70</f>
        <v>7265.751400000001</v>
      </c>
    </row>
    <row r="71" spans="1:17" ht="15" thickTop="1" x14ac:dyDescent="0.35"/>
  </sheetData>
  <mergeCells count="1">
    <mergeCell ref="A9:L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Preuß</dc:creator>
  <cp:lastModifiedBy>Preuß</cp:lastModifiedBy>
  <dcterms:created xsi:type="dcterms:W3CDTF">2020-05-27T18:01:28Z</dcterms:created>
  <dcterms:modified xsi:type="dcterms:W3CDTF">2020-05-27T18:02:52Z</dcterms:modified>
</cp:coreProperties>
</file>